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95" windowHeight="10185"/>
  </bookViews>
  <sheets>
    <sheet name="附件一" sheetId="2" r:id="rId1"/>
  </sheets>
  <definedNames>
    <definedName name="_xlnm._FilterDatabase" localSheetId="0" hidden="1">附件一!$A$1:$K$43</definedName>
  </definedNames>
  <calcPr calcId="144525"/>
</workbook>
</file>

<file path=xl/sharedStrings.xml><?xml version="1.0" encoding="utf-8"?>
<sst xmlns="http://schemas.openxmlformats.org/spreadsheetml/2006/main" count="45" uniqueCount="35">
  <si>
    <t>橡胶林木伐区调查设计汇总表</t>
  </si>
  <si>
    <t>序号</t>
  </si>
  <si>
    <t>工地名称</t>
  </si>
  <si>
    <t>档案面积（亩）</t>
  </si>
  <si>
    <t>株树（株）</t>
  </si>
  <si>
    <t>材积       （立方）</t>
  </si>
  <si>
    <t>立方转换吨</t>
  </si>
  <si>
    <r>
      <rPr>
        <sz val="9"/>
        <rFont val="仿宋_GB2312"/>
        <charset val="134"/>
      </rPr>
      <t>单株材积</t>
    </r>
    <r>
      <rPr>
        <sz val="6"/>
        <rFont val="仿宋_GB2312"/>
        <charset val="134"/>
      </rPr>
      <t>(立方/株）</t>
    </r>
  </si>
  <si>
    <r>
      <rPr>
        <sz val="9"/>
        <rFont val="仿宋_GB2312"/>
        <charset val="134"/>
      </rPr>
      <t xml:space="preserve">起拍价   </t>
    </r>
    <r>
      <rPr>
        <sz val="6"/>
        <rFont val="仿宋_GB2312"/>
        <charset val="134"/>
      </rPr>
      <t>（元/吨）</t>
    </r>
  </si>
  <si>
    <r>
      <rPr>
        <sz val="9"/>
        <rFont val="仿宋_GB2312"/>
        <charset val="134"/>
      </rPr>
      <t>竞价保证金</t>
    </r>
    <r>
      <rPr>
        <sz val="6"/>
        <rFont val="仿宋_GB2312"/>
        <charset val="134"/>
      </rPr>
      <t>（万元）</t>
    </r>
  </si>
  <si>
    <t>树种</t>
  </si>
  <si>
    <t>备注</t>
  </si>
  <si>
    <t>竞价金额</t>
  </si>
  <si>
    <t>金鸡岭红明原16队</t>
  </si>
  <si>
    <t>橡胶木</t>
  </si>
  <si>
    <t>红华红专5队</t>
  </si>
  <si>
    <t>小计</t>
  </si>
  <si>
    <t>东太东平东风队</t>
  </si>
  <si>
    <t>西达分公司红门队</t>
  </si>
  <si>
    <t>西达分公司平坡队</t>
  </si>
  <si>
    <t>保国分公司保国14队</t>
  </si>
  <si>
    <t>红光18队（崇典队）</t>
  </si>
  <si>
    <t>红光18队（永茂队）</t>
  </si>
  <si>
    <t>红光18队（长征队）</t>
  </si>
  <si>
    <t>红光红岗2队</t>
  </si>
  <si>
    <t>红光红岗24队</t>
  </si>
  <si>
    <t>红光红岗31队</t>
  </si>
  <si>
    <t>红光红岗6队</t>
  </si>
  <si>
    <t>红光红岗38队</t>
  </si>
  <si>
    <t>红光红岗20队</t>
  </si>
  <si>
    <t>红岗27队（原38队）</t>
  </si>
  <si>
    <t>/</t>
  </si>
  <si>
    <t>合计</t>
  </si>
  <si>
    <t>海南农垦宝橡林产集团股份有限公司</t>
  </si>
  <si>
    <t xml:space="preserve">        2023-12-19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</si>
</sst>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176" formatCode="0.000_ "/>
    <numFmt numFmtId="43" formatCode="_ * #,##0.00_ ;_ * \-#,##0.00_ ;_ * &quot;-&quot;??_ ;_ @_ "/>
    <numFmt numFmtId="177" formatCode="0.00;[Red]0.00"/>
    <numFmt numFmtId="178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8"/>
      <name val="宋体"/>
      <charset val="134"/>
      <scheme val="minor"/>
    </font>
    <font>
      <sz val="9"/>
      <name val="宋体"/>
      <charset val="134"/>
    </font>
    <font>
      <sz val="9"/>
      <name val="仿宋_GB2312"/>
      <charset val="134"/>
    </font>
    <font>
      <sz val="9"/>
      <color theme="1"/>
      <name val="仿宋_GB2312"/>
      <charset val="134"/>
    </font>
    <font>
      <b/>
      <sz val="9"/>
      <name val="宋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rgb="FF000000"/>
      <name val="仿宋_GB2312"/>
      <charset val="134"/>
    </font>
    <font>
      <b/>
      <sz val="9"/>
      <color rgb="FF000000"/>
      <name val="仿宋_GB2312"/>
      <charset val="134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8" fillId="10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9" borderId="26" applyNumberFormat="0" applyAlignment="0" applyProtection="0">
      <alignment vertical="center"/>
    </xf>
    <xf numFmtId="0" fontId="17" fillId="9" borderId="20" applyNumberFormat="0" applyAlignment="0" applyProtection="0">
      <alignment vertical="center"/>
    </xf>
    <xf numFmtId="0" fontId="27" fillId="23" borderId="23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1" fillId="0" borderId="0"/>
  </cellStyleXfs>
  <cellXfs count="8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/>
    <xf numFmtId="178" fontId="1" fillId="0" borderId="0" xfId="0" applyNumberFormat="1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/>
    </xf>
    <xf numFmtId="178" fontId="6" fillId="0" borderId="9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31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79" fontId="6" fillId="0" borderId="6" xfId="0" applyNumberFormat="1" applyFont="1" applyFill="1" applyBorder="1" applyAlignment="1">
      <alignment horizontal="center" vertical="center"/>
    </xf>
    <xf numFmtId="179" fontId="6" fillId="0" borderId="8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0"/>
  <sheetViews>
    <sheetView tabSelected="1" workbookViewId="0">
      <pane ySplit="2" topLeftCell="A3" activePane="bottomLeft" state="frozen"/>
      <selection/>
      <selection pane="bottomLeft" activeCell="I2" sqref="I$1:I$1048576"/>
    </sheetView>
  </sheetViews>
  <sheetFormatPr defaultColWidth="9" defaultRowHeight="13.5"/>
  <cols>
    <col min="1" max="1" width="3.01666666666667" style="1" customWidth="1"/>
    <col min="2" max="2" width="22.225" style="1" customWidth="1"/>
    <col min="3" max="3" width="8.44166666666667" style="6" customWidth="1"/>
    <col min="4" max="4" width="11.1" style="1" customWidth="1"/>
    <col min="5" max="6" width="11.1" style="6" customWidth="1"/>
    <col min="7" max="7" width="6.91666666666667" style="1" customWidth="1"/>
    <col min="8" max="8" width="5.7" style="1" customWidth="1"/>
    <col min="9" max="9" width="8.725" style="1" customWidth="1"/>
    <col min="10" max="10" width="6.13333333333333" style="1" customWidth="1"/>
    <col min="11" max="11" width="6.95" style="7" customWidth="1"/>
    <col min="12" max="12" width="9" style="1" customWidth="1"/>
    <col min="13" max="13" width="9.63333333333333" style="8" hidden="1" customWidth="1"/>
    <col min="14" max="14" width="9" style="1" customWidth="1"/>
    <col min="15" max="16384" width="9" style="1"/>
  </cols>
  <sheetData>
    <row r="1" s="1" customFormat="1" ht="22.5" spans="1:13">
      <c r="A1" s="9" t="s">
        <v>0</v>
      </c>
      <c r="B1" s="9"/>
      <c r="C1" s="10"/>
      <c r="D1" s="9"/>
      <c r="E1" s="10"/>
      <c r="F1" s="10"/>
      <c r="G1" s="9"/>
      <c r="H1" s="9"/>
      <c r="I1" s="9"/>
      <c r="J1" s="9"/>
      <c r="K1" s="74"/>
      <c r="M1" s="8"/>
    </row>
    <row r="2" s="2" customFormat="1" ht="22.5" spans="1:13">
      <c r="A2" s="11" t="s">
        <v>1</v>
      </c>
      <c r="B2" s="12" t="s">
        <v>2</v>
      </c>
      <c r="C2" s="13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2" t="s">
        <v>10</v>
      </c>
      <c r="K2" s="12" t="s">
        <v>11</v>
      </c>
      <c r="M2" s="75" t="s">
        <v>12</v>
      </c>
    </row>
    <row r="3" s="2" customFormat="1" ht="16" customHeight="1" spans="1:13">
      <c r="A3" s="11">
        <v>1</v>
      </c>
      <c r="B3" s="15" t="s">
        <v>13</v>
      </c>
      <c r="C3" s="16">
        <v>135.3</v>
      </c>
      <c r="D3" s="15">
        <v>2130</v>
      </c>
      <c r="E3" s="17">
        <v>75</v>
      </c>
      <c r="F3" s="13">
        <f>E3*1.38</f>
        <v>103.5</v>
      </c>
      <c r="G3" s="18">
        <f>E3/D3</f>
        <v>0.0352112676056338</v>
      </c>
      <c r="H3" s="19">
        <v>434</v>
      </c>
      <c r="I3" s="19">
        <v>2</v>
      </c>
      <c r="J3" s="76" t="s">
        <v>14</v>
      </c>
      <c r="K3" s="76"/>
      <c r="M3" s="77">
        <f>F3*H3/10000</f>
        <v>4.4919</v>
      </c>
    </row>
    <row r="4" s="2" customFormat="1" ht="16" customHeight="1" spans="1:13">
      <c r="A4" s="20">
        <v>2</v>
      </c>
      <c r="B4" s="21" t="s">
        <v>15</v>
      </c>
      <c r="C4" s="17">
        <v>295.79</v>
      </c>
      <c r="D4" s="15">
        <v>7242</v>
      </c>
      <c r="E4" s="17">
        <v>2118</v>
      </c>
      <c r="F4" s="13">
        <f>E4*1.38</f>
        <v>2922.84</v>
      </c>
      <c r="G4" s="18">
        <f>E4/D4</f>
        <v>0.292460646230323</v>
      </c>
      <c r="H4" s="22">
        <v>408</v>
      </c>
      <c r="I4" s="22">
        <v>10</v>
      </c>
      <c r="J4" s="76"/>
      <c r="K4" s="76"/>
      <c r="M4" s="77"/>
    </row>
    <row r="5" s="2" customFormat="1" ht="16" customHeight="1" spans="1:13">
      <c r="A5" s="23"/>
      <c r="B5" s="24"/>
      <c r="C5" s="17">
        <v>177.53</v>
      </c>
      <c r="D5" s="15">
        <v>5261</v>
      </c>
      <c r="E5" s="17">
        <v>1188</v>
      </c>
      <c r="F5" s="13">
        <f>E5*1.38</f>
        <v>1639.44</v>
      </c>
      <c r="G5" s="18">
        <f>E5/D5</f>
        <v>0.225812583159095</v>
      </c>
      <c r="H5" s="25"/>
      <c r="I5" s="25"/>
      <c r="J5" s="76"/>
      <c r="K5" s="76"/>
      <c r="M5" s="77"/>
    </row>
    <row r="6" s="2" customFormat="1" ht="16" customHeight="1" spans="1:13">
      <c r="A6" s="23"/>
      <c r="B6" s="24"/>
      <c r="C6" s="17">
        <v>266.27</v>
      </c>
      <c r="D6" s="15">
        <v>6263</v>
      </c>
      <c r="E6" s="17">
        <v>1363</v>
      </c>
      <c r="F6" s="13">
        <f>E6*1.38</f>
        <v>1880.94</v>
      </c>
      <c r="G6" s="18">
        <f>E6/D6</f>
        <v>0.217627335142903</v>
      </c>
      <c r="H6" s="26"/>
      <c r="I6" s="26"/>
      <c r="J6" s="76"/>
      <c r="K6" s="76"/>
      <c r="M6" s="77"/>
    </row>
    <row r="7" s="2" customFormat="1" ht="16" customHeight="1" spans="1:13">
      <c r="A7" s="27" t="s">
        <v>16</v>
      </c>
      <c r="B7" s="28"/>
      <c r="C7" s="29">
        <f>SUM(C4:C6)</f>
        <v>739.59</v>
      </c>
      <c r="D7" s="29">
        <f>SUM(D4:D6)</f>
        <v>18766</v>
      </c>
      <c r="E7" s="29">
        <f>SUM(E4:E6)</f>
        <v>4669</v>
      </c>
      <c r="F7" s="29">
        <f>SUM(F4:F6)</f>
        <v>6443.22</v>
      </c>
      <c r="G7" s="30">
        <f>E7/D7</f>
        <v>0.248801023126932</v>
      </c>
      <c r="H7" s="31">
        <v>408</v>
      </c>
      <c r="I7" s="31">
        <v>10</v>
      </c>
      <c r="J7" s="76"/>
      <c r="K7" s="76"/>
      <c r="M7" s="77">
        <f>F7*H7/10000</f>
        <v>262.883376</v>
      </c>
    </row>
    <row r="8" s="2" customFormat="1" ht="16" customHeight="1" spans="1:13">
      <c r="A8" s="32">
        <v>3</v>
      </c>
      <c r="B8" s="33" t="s">
        <v>17</v>
      </c>
      <c r="C8" s="17">
        <v>175.7</v>
      </c>
      <c r="D8" s="15">
        <v>1091</v>
      </c>
      <c r="E8" s="17">
        <v>304</v>
      </c>
      <c r="F8" s="13">
        <f t="shared" ref="F8:F17" si="0">E8*1.38</f>
        <v>419.52</v>
      </c>
      <c r="G8" s="18">
        <f t="shared" ref="G8:G38" si="1">E8/D8</f>
        <v>0.278643446379468</v>
      </c>
      <c r="H8" s="19">
        <v>408</v>
      </c>
      <c r="I8" s="19">
        <v>5</v>
      </c>
      <c r="J8" s="76"/>
      <c r="K8" s="76"/>
      <c r="M8" s="77">
        <f>F8*H8/10000</f>
        <v>17.116416</v>
      </c>
    </row>
    <row r="9" s="2" customFormat="1" ht="16" customHeight="1" spans="1:13">
      <c r="A9" s="11">
        <v>4</v>
      </c>
      <c r="B9" s="34" t="s">
        <v>18</v>
      </c>
      <c r="C9" s="17">
        <v>291.6</v>
      </c>
      <c r="D9" s="15">
        <v>5536</v>
      </c>
      <c r="E9" s="17">
        <v>2102</v>
      </c>
      <c r="F9" s="13">
        <f t="shared" si="0"/>
        <v>2900.76</v>
      </c>
      <c r="G9" s="18">
        <f t="shared" si="1"/>
        <v>0.379696531791907</v>
      </c>
      <c r="H9" s="19">
        <v>434</v>
      </c>
      <c r="I9" s="19">
        <v>10</v>
      </c>
      <c r="J9" s="76"/>
      <c r="K9" s="76"/>
      <c r="M9" s="77">
        <f>F9*H9/10000</f>
        <v>125.892984</v>
      </c>
    </row>
    <row r="10" s="2" customFormat="1" ht="16" customHeight="1" spans="1:13">
      <c r="A10" s="32">
        <v>5</v>
      </c>
      <c r="B10" s="34" t="s">
        <v>19</v>
      </c>
      <c r="C10" s="17">
        <v>94.8</v>
      </c>
      <c r="D10" s="15">
        <v>2267</v>
      </c>
      <c r="E10" s="17">
        <v>702</v>
      </c>
      <c r="F10" s="13">
        <f t="shared" si="0"/>
        <v>968.76</v>
      </c>
      <c r="G10" s="18">
        <f t="shared" si="1"/>
        <v>0.309660344067049</v>
      </c>
      <c r="H10" s="19">
        <v>434</v>
      </c>
      <c r="I10" s="19">
        <v>10</v>
      </c>
      <c r="J10" s="76"/>
      <c r="K10" s="76"/>
      <c r="M10" s="77">
        <f>F10*H10/10000</f>
        <v>42.044184</v>
      </c>
    </row>
    <row r="11" s="2" customFormat="1" ht="16" customHeight="1" spans="1:13">
      <c r="A11" s="11">
        <v>6</v>
      </c>
      <c r="B11" s="34" t="s">
        <v>20</v>
      </c>
      <c r="C11" s="17">
        <v>163.8</v>
      </c>
      <c r="D11" s="15">
        <v>742</v>
      </c>
      <c r="E11" s="17">
        <v>84.4</v>
      </c>
      <c r="F11" s="13">
        <f t="shared" si="0"/>
        <v>116.472</v>
      </c>
      <c r="G11" s="18">
        <f t="shared" si="1"/>
        <v>0.113746630727763</v>
      </c>
      <c r="H11" s="19">
        <v>434</v>
      </c>
      <c r="I11" s="19">
        <v>2</v>
      </c>
      <c r="J11" s="76"/>
      <c r="K11" s="76"/>
      <c r="M11" s="77">
        <f>F11*H11/10000</f>
        <v>5.0548848</v>
      </c>
    </row>
    <row r="12" s="2" customFormat="1" ht="16" customHeight="1" spans="1:13">
      <c r="A12" s="35">
        <v>7</v>
      </c>
      <c r="B12" s="21" t="s">
        <v>21</v>
      </c>
      <c r="C12" s="17">
        <v>298.1</v>
      </c>
      <c r="D12" s="15">
        <v>4563</v>
      </c>
      <c r="E12" s="17">
        <v>1321</v>
      </c>
      <c r="F12" s="13">
        <f t="shared" si="0"/>
        <v>1822.98</v>
      </c>
      <c r="G12" s="18">
        <f t="shared" si="1"/>
        <v>0.289502520271751</v>
      </c>
      <c r="H12" s="22">
        <v>434</v>
      </c>
      <c r="I12" s="22">
        <v>10</v>
      </c>
      <c r="J12" s="76"/>
      <c r="K12" s="76"/>
      <c r="M12" s="77"/>
    </row>
    <row r="13" s="2" customFormat="1" ht="16" customHeight="1" spans="1:13">
      <c r="A13" s="36"/>
      <c r="B13" s="24"/>
      <c r="C13" s="17">
        <v>192.5</v>
      </c>
      <c r="D13" s="15">
        <v>3390</v>
      </c>
      <c r="E13" s="17">
        <v>962</v>
      </c>
      <c r="F13" s="13">
        <f t="shared" si="0"/>
        <v>1327.56</v>
      </c>
      <c r="G13" s="18">
        <f t="shared" si="1"/>
        <v>0.28377581120944</v>
      </c>
      <c r="H13" s="25"/>
      <c r="I13" s="25"/>
      <c r="J13" s="76"/>
      <c r="K13" s="76"/>
      <c r="M13" s="77"/>
    </row>
    <row r="14" s="2" customFormat="1" ht="16" customHeight="1" spans="1:13">
      <c r="A14" s="36"/>
      <c r="B14" s="24"/>
      <c r="C14" s="17">
        <v>324.06</v>
      </c>
      <c r="D14" s="15">
        <v>4978</v>
      </c>
      <c r="E14" s="17">
        <v>2298</v>
      </c>
      <c r="F14" s="13">
        <f t="shared" si="0"/>
        <v>3171.24</v>
      </c>
      <c r="G14" s="18">
        <f t="shared" si="1"/>
        <v>0.46163117717959</v>
      </c>
      <c r="H14" s="25"/>
      <c r="I14" s="25"/>
      <c r="J14" s="76"/>
      <c r="K14" s="76"/>
      <c r="M14" s="77"/>
    </row>
    <row r="15" s="2" customFormat="1" ht="16" customHeight="1" spans="1:13">
      <c r="A15" s="32"/>
      <c r="B15" s="33"/>
      <c r="C15" s="17">
        <v>137.9</v>
      </c>
      <c r="D15" s="15">
        <v>1934</v>
      </c>
      <c r="E15" s="17">
        <v>792</v>
      </c>
      <c r="F15" s="13">
        <f t="shared" si="0"/>
        <v>1092.96</v>
      </c>
      <c r="G15" s="18">
        <f t="shared" si="1"/>
        <v>0.409513960703206</v>
      </c>
      <c r="H15" s="26"/>
      <c r="I15" s="26"/>
      <c r="J15" s="76"/>
      <c r="K15" s="76"/>
      <c r="M15" s="77"/>
    </row>
    <row r="16" s="2" customFormat="1" ht="16" customHeight="1" spans="1:13">
      <c r="A16" s="37" t="s">
        <v>16</v>
      </c>
      <c r="B16" s="38"/>
      <c r="C16" s="29">
        <f>SUM(C12:C15)</f>
        <v>952.56</v>
      </c>
      <c r="D16" s="29">
        <f>SUM(D12:D15)</f>
        <v>14865</v>
      </c>
      <c r="E16" s="29">
        <f>SUM(E12:E15)</f>
        <v>5373</v>
      </c>
      <c r="F16" s="29">
        <f>SUM(F12:F15)</f>
        <v>7414.74</v>
      </c>
      <c r="G16" s="30">
        <f t="shared" si="1"/>
        <v>0.361453077699294</v>
      </c>
      <c r="H16" s="31">
        <v>434</v>
      </c>
      <c r="I16" s="78">
        <v>10</v>
      </c>
      <c r="J16" s="76"/>
      <c r="K16" s="76"/>
      <c r="M16" s="77">
        <f>F16*H16/10000</f>
        <v>321.799716</v>
      </c>
    </row>
    <row r="17" s="2" customFormat="1" ht="16" customHeight="1" spans="1:13">
      <c r="A17" s="35">
        <v>8</v>
      </c>
      <c r="B17" s="21" t="s">
        <v>22</v>
      </c>
      <c r="C17" s="17">
        <v>353.5</v>
      </c>
      <c r="D17" s="15">
        <v>4858</v>
      </c>
      <c r="E17" s="17">
        <v>1313</v>
      </c>
      <c r="F17" s="13">
        <f>E17*1.38</f>
        <v>1811.94</v>
      </c>
      <c r="G17" s="18">
        <f t="shared" si="1"/>
        <v>0.27027583367641</v>
      </c>
      <c r="H17" s="22">
        <v>408</v>
      </c>
      <c r="I17" s="22">
        <v>10</v>
      </c>
      <c r="J17" s="76"/>
      <c r="K17" s="76"/>
      <c r="M17" s="77"/>
    </row>
    <row r="18" s="2" customFormat="1" ht="16" customHeight="1" spans="1:13">
      <c r="A18" s="36"/>
      <c r="B18" s="24"/>
      <c r="C18" s="17">
        <v>306.4</v>
      </c>
      <c r="D18" s="15">
        <v>6288</v>
      </c>
      <c r="E18" s="17">
        <v>946</v>
      </c>
      <c r="F18" s="13">
        <f>E18*1.38</f>
        <v>1305.48</v>
      </c>
      <c r="G18" s="18">
        <f t="shared" si="1"/>
        <v>0.150445292620865</v>
      </c>
      <c r="H18" s="25"/>
      <c r="I18" s="25"/>
      <c r="J18" s="76"/>
      <c r="K18" s="76"/>
      <c r="M18" s="77"/>
    </row>
    <row r="19" s="2" customFormat="1" ht="16" customHeight="1" spans="1:13">
      <c r="A19" s="32"/>
      <c r="B19" s="24"/>
      <c r="C19" s="17">
        <v>194.7</v>
      </c>
      <c r="D19" s="15">
        <v>2090</v>
      </c>
      <c r="E19" s="17">
        <v>901</v>
      </c>
      <c r="F19" s="13">
        <f>E19*1.38</f>
        <v>1243.38</v>
      </c>
      <c r="G19" s="18">
        <f t="shared" si="1"/>
        <v>0.4311004784689</v>
      </c>
      <c r="H19" s="26"/>
      <c r="I19" s="26"/>
      <c r="J19" s="76"/>
      <c r="K19" s="76"/>
      <c r="M19" s="77"/>
    </row>
    <row r="20" s="2" customFormat="1" ht="16" customHeight="1" spans="1:13">
      <c r="A20" s="27" t="s">
        <v>16</v>
      </c>
      <c r="B20" s="28"/>
      <c r="C20" s="29">
        <f>SUM(C17:C19)</f>
        <v>854.6</v>
      </c>
      <c r="D20" s="29">
        <f>SUM(D17:D19)</f>
        <v>13236</v>
      </c>
      <c r="E20" s="29">
        <f>SUM(E17:E19)</f>
        <v>3160</v>
      </c>
      <c r="F20" s="29">
        <f>SUM(F17:F19)</f>
        <v>4360.8</v>
      </c>
      <c r="G20" s="30">
        <f t="shared" si="1"/>
        <v>0.238742822605017</v>
      </c>
      <c r="H20" s="31">
        <v>408</v>
      </c>
      <c r="I20" s="31">
        <v>10</v>
      </c>
      <c r="J20" s="76"/>
      <c r="K20" s="76"/>
      <c r="M20" s="77">
        <f>F20*H20/10000</f>
        <v>177.92064</v>
      </c>
    </row>
    <row r="21" s="2" customFormat="1" ht="16" customHeight="1" spans="1:13">
      <c r="A21" s="36">
        <v>9</v>
      </c>
      <c r="B21" s="24" t="s">
        <v>23</v>
      </c>
      <c r="C21" s="17">
        <v>249.5</v>
      </c>
      <c r="D21" s="15">
        <v>3067</v>
      </c>
      <c r="E21" s="17">
        <v>1121</v>
      </c>
      <c r="F21" s="13">
        <f>E21*1.38</f>
        <v>1546.98</v>
      </c>
      <c r="G21" s="18">
        <f t="shared" si="1"/>
        <v>0.365503749592436</v>
      </c>
      <c r="H21" s="22">
        <v>434</v>
      </c>
      <c r="I21" s="22">
        <v>10</v>
      </c>
      <c r="J21" s="76"/>
      <c r="K21" s="76"/>
      <c r="M21" s="77"/>
    </row>
    <row r="22" s="2" customFormat="1" ht="16" customHeight="1" spans="1:13">
      <c r="A22" s="36"/>
      <c r="B22" s="24"/>
      <c r="C22" s="17">
        <v>294.4</v>
      </c>
      <c r="D22" s="15">
        <v>4749</v>
      </c>
      <c r="E22" s="17">
        <v>1345</v>
      </c>
      <c r="F22" s="13">
        <f>E22*1.38</f>
        <v>1856.1</v>
      </c>
      <c r="G22" s="18">
        <f t="shared" si="1"/>
        <v>0.283217519477785</v>
      </c>
      <c r="H22" s="25"/>
      <c r="I22" s="25"/>
      <c r="J22" s="76"/>
      <c r="K22" s="76"/>
      <c r="M22" s="77"/>
    </row>
    <row r="23" s="2" customFormat="1" ht="16" customHeight="1" spans="1:13">
      <c r="A23" s="32"/>
      <c r="B23" s="33"/>
      <c r="C23" s="17">
        <v>159.9</v>
      </c>
      <c r="D23" s="15">
        <v>1620</v>
      </c>
      <c r="E23" s="17">
        <v>615</v>
      </c>
      <c r="F23" s="13">
        <f>E23*1.38</f>
        <v>848.7</v>
      </c>
      <c r="G23" s="18">
        <f t="shared" si="1"/>
        <v>0.37962962962963</v>
      </c>
      <c r="H23" s="26"/>
      <c r="I23" s="26"/>
      <c r="J23" s="76"/>
      <c r="K23" s="76"/>
      <c r="M23" s="77"/>
    </row>
    <row r="24" s="3" customFormat="1" ht="16" customHeight="1" spans="1:13">
      <c r="A24" s="37" t="s">
        <v>16</v>
      </c>
      <c r="B24" s="38"/>
      <c r="C24" s="29">
        <f>SUM(C21:C23)</f>
        <v>703.8</v>
      </c>
      <c r="D24" s="29">
        <f>SUM(D21:D23)</f>
        <v>9436</v>
      </c>
      <c r="E24" s="29">
        <f>SUM(E21:E23)</f>
        <v>3081</v>
      </c>
      <c r="F24" s="29">
        <f>SUM(F21:F23)</f>
        <v>4251.78</v>
      </c>
      <c r="G24" s="30">
        <f t="shared" si="1"/>
        <v>0.326515472657906</v>
      </c>
      <c r="H24" s="31">
        <v>434</v>
      </c>
      <c r="I24" s="78">
        <v>10</v>
      </c>
      <c r="J24" s="79"/>
      <c r="K24" s="79"/>
      <c r="M24" s="77">
        <f>F24*H24/10000</f>
        <v>184.527252</v>
      </c>
    </row>
    <row r="25" s="2" customFormat="1" ht="16" customHeight="1" spans="1:13">
      <c r="A25" s="39">
        <v>10</v>
      </c>
      <c r="B25" s="40" t="s">
        <v>24</v>
      </c>
      <c r="C25" s="16">
        <v>75.02</v>
      </c>
      <c r="D25" s="40">
        <v>1270</v>
      </c>
      <c r="E25" s="17">
        <v>669</v>
      </c>
      <c r="F25" s="13">
        <f>E25*1.38</f>
        <v>923.22</v>
      </c>
      <c r="G25" s="18">
        <f t="shared" si="1"/>
        <v>0.526771653543307</v>
      </c>
      <c r="H25" s="19">
        <v>434</v>
      </c>
      <c r="I25" s="19">
        <v>10</v>
      </c>
      <c r="J25" s="76"/>
      <c r="K25" s="76"/>
      <c r="M25" s="77">
        <f>F25*H25/10000</f>
        <v>40.067748</v>
      </c>
    </row>
    <row r="26" s="2" customFormat="1" ht="16" customHeight="1" spans="1:13">
      <c r="A26" s="39">
        <v>11</v>
      </c>
      <c r="B26" s="40" t="s">
        <v>25</v>
      </c>
      <c r="C26" s="41">
        <v>478.3</v>
      </c>
      <c r="D26" s="42">
        <v>2919</v>
      </c>
      <c r="E26" s="43">
        <v>1122</v>
      </c>
      <c r="F26" s="13">
        <f>E26*1.38</f>
        <v>1548.36</v>
      </c>
      <c r="G26" s="18">
        <f t="shared" si="1"/>
        <v>0.384378211716341</v>
      </c>
      <c r="H26" s="19">
        <v>434</v>
      </c>
      <c r="I26" s="19">
        <v>10</v>
      </c>
      <c r="J26" s="76"/>
      <c r="K26" s="76"/>
      <c r="M26" s="77">
        <f>F26*H26/10000</f>
        <v>67.198824</v>
      </c>
    </row>
    <row r="27" s="2" customFormat="1" ht="16" customHeight="1" spans="1:13">
      <c r="A27" s="36">
        <v>12</v>
      </c>
      <c r="B27" s="44" t="s">
        <v>26</v>
      </c>
      <c r="C27" s="41">
        <v>273.7</v>
      </c>
      <c r="D27" s="42">
        <v>5138</v>
      </c>
      <c r="E27" s="43">
        <v>1650</v>
      </c>
      <c r="F27" s="13">
        <f>E27*1.38</f>
        <v>2277</v>
      </c>
      <c r="G27" s="18">
        <f t="shared" si="1"/>
        <v>0.321136629038536</v>
      </c>
      <c r="H27" s="22">
        <v>434</v>
      </c>
      <c r="I27" s="22">
        <v>10</v>
      </c>
      <c r="J27" s="76"/>
      <c r="K27" s="76"/>
      <c r="M27" s="77"/>
    </row>
    <row r="28" s="2" customFormat="1" ht="16" customHeight="1" spans="1:13">
      <c r="A28" s="36"/>
      <c r="B28" s="45"/>
      <c r="C28" s="41">
        <v>135.2</v>
      </c>
      <c r="D28" s="42">
        <v>2450</v>
      </c>
      <c r="E28" s="43">
        <v>724</v>
      </c>
      <c r="F28" s="13">
        <f>E28*1.38</f>
        <v>999.12</v>
      </c>
      <c r="G28" s="18">
        <f t="shared" si="1"/>
        <v>0.295510204081633</v>
      </c>
      <c r="H28" s="26"/>
      <c r="I28" s="26"/>
      <c r="J28" s="76"/>
      <c r="K28" s="76"/>
      <c r="M28" s="77"/>
    </row>
    <row r="29" s="3" customFormat="1" ht="16" customHeight="1" spans="1:13">
      <c r="A29" s="27" t="s">
        <v>16</v>
      </c>
      <c r="B29" s="28"/>
      <c r="C29" s="46">
        <f>SUM(C27:C28)</f>
        <v>408.9</v>
      </c>
      <c r="D29" s="46">
        <f>SUM(D27:D28)</f>
        <v>7588</v>
      </c>
      <c r="E29" s="46">
        <f>SUM(E27:E28)</f>
        <v>2374</v>
      </c>
      <c r="F29" s="46">
        <f>SUM(F27:F28)</f>
        <v>3276.12</v>
      </c>
      <c r="G29" s="30">
        <f t="shared" si="1"/>
        <v>0.312862414338429</v>
      </c>
      <c r="H29" s="31">
        <v>434</v>
      </c>
      <c r="I29" s="31">
        <v>10</v>
      </c>
      <c r="J29" s="79"/>
      <c r="K29" s="79"/>
      <c r="M29" s="77">
        <f>F29*H29/10000</f>
        <v>142.183608</v>
      </c>
    </row>
    <row r="30" s="2" customFormat="1" ht="16" customHeight="1" spans="1:13">
      <c r="A30" s="32">
        <v>13</v>
      </c>
      <c r="B30" s="47" t="s">
        <v>27</v>
      </c>
      <c r="C30" s="17">
        <v>87</v>
      </c>
      <c r="D30" s="40">
        <v>1018</v>
      </c>
      <c r="E30" s="17">
        <v>287</v>
      </c>
      <c r="F30" s="13">
        <f>E30*1.38</f>
        <v>396.06</v>
      </c>
      <c r="G30" s="18">
        <f t="shared" si="1"/>
        <v>0.281925343811395</v>
      </c>
      <c r="H30" s="19">
        <v>408</v>
      </c>
      <c r="I30" s="19">
        <v>5</v>
      </c>
      <c r="J30" s="76"/>
      <c r="K30" s="76"/>
      <c r="M30" s="77">
        <f>F30*H30/10000</f>
        <v>16.159248</v>
      </c>
    </row>
    <row r="31" s="2" customFormat="1" ht="16" customHeight="1" spans="1:13">
      <c r="A31" s="11">
        <v>14</v>
      </c>
      <c r="B31" s="48" t="s">
        <v>28</v>
      </c>
      <c r="C31" s="17">
        <v>184.3</v>
      </c>
      <c r="D31" s="40">
        <v>6707</v>
      </c>
      <c r="E31" s="17">
        <v>1378</v>
      </c>
      <c r="F31" s="13">
        <f>E31*1.38</f>
        <v>1901.64</v>
      </c>
      <c r="G31" s="18">
        <f t="shared" si="1"/>
        <v>0.205456985239302</v>
      </c>
      <c r="H31" s="19">
        <v>408</v>
      </c>
      <c r="I31" s="19">
        <v>10</v>
      </c>
      <c r="J31" s="76"/>
      <c r="K31" s="76"/>
      <c r="M31" s="77">
        <f>F31*H31/10000</f>
        <v>77.586912</v>
      </c>
    </row>
    <row r="32" s="3" customFormat="1" ht="17" customHeight="1" spans="1:13">
      <c r="A32" s="11">
        <v>15</v>
      </c>
      <c r="B32" s="49" t="s">
        <v>29</v>
      </c>
      <c r="C32" s="50">
        <v>315.2</v>
      </c>
      <c r="D32" s="50">
        <v>7459</v>
      </c>
      <c r="E32" s="50">
        <v>2056</v>
      </c>
      <c r="F32" s="13">
        <f>E32*1.38</f>
        <v>2837.28</v>
      </c>
      <c r="G32" s="18">
        <f t="shared" si="1"/>
        <v>0.275640166242124</v>
      </c>
      <c r="H32" s="22">
        <v>408</v>
      </c>
      <c r="I32" s="19">
        <v>10</v>
      </c>
      <c r="J32" s="76"/>
      <c r="K32" s="76"/>
      <c r="M32" s="77"/>
    </row>
    <row r="33" s="3" customFormat="1" ht="17" customHeight="1" spans="1:13">
      <c r="A33" s="11"/>
      <c r="B33" s="51"/>
      <c r="C33" s="50">
        <v>320.22</v>
      </c>
      <c r="D33" s="50">
        <v>5641</v>
      </c>
      <c r="E33" s="50">
        <v>1621</v>
      </c>
      <c r="F33" s="13">
        <f>E33*1.38</f>
        <v>2236.98</v>
      </c>
      <c r="G33" s="18">
        <f t="shared" si="1"/>
        <v>0.287360397092714</v>
      </c>
      <c r="H33" s="25"/>
      <c r="I33" s="19"/>
      <c r="J33" s="76"/>
      <c r="K33" s="76"/>
      <c r="M33" s="77"/>
    </row>
    <row r="34" s="3" customFormat="1" ht="16" customHeight="1" spans="1:13">
      <c r="A34" s="11"/>
      <c r="B34" s="52"/>
      <c r="C34" s="50">
        <v>110.1</v>
      </c>
      <c r="D34" s="50">
        <v>1949</v>
      </c>
      <c r="E34" s="50">
        <v>648</v>
      </c>
      <c r="F34" s="13">
        <f>E34*1.38</f>
        <v>894.24</v>
      </c>
      <c r="G34" s="18">
        <f t="shared" si="1"/>
        <v>0.332478193945613</v>
      </c>
      <c r="H34" s="26"/>
      <c r="I34" s="19"/>
      <c r="J34" s="76"/>
      <c r="K34" s="76"/>
      <c r="M34" s="77"/>
    </row>
    <row r="35" s="3" customFormat="1" ht="15" customHeight="1" spans="1:13">
      <c r="A35" s="27" t="s">
        <v>16</v>
      </c>
      <c r="B35" s="53"/>
      <c r="C35" s="54">
        <f>SUM(C32:C34)</f>
        <v>745.52</v>
      </c>
      <c r="D35" s="54">
        <f>SUM(D32:D34)</f>
        <v>15049</v>
      </c>
      <c r="E35" s="54">
        <f>SUM(E32:E34)</f>
        <v>4325</v>
      </c>
      <c r="F35" s="54">
        <f>SUM(F32:F34)</f>
        <v>5968.5</v>
      </c>
      <c r="G35" s="30">
        <f t="shared" si="1"/>
        <v>0.287394511263207</v>
      </c>
      <c r="H35" s="31">
        <v>408</v>
      </c>
      <c r="I35" s="31">
        <v>10</v>
      </c>
      <c r="J35" s="76"/>
      <c r="K35" s="76"/>
      <c r="M35" s="77">
        <f>F35*H35/10000</f>
        <v>243.5148</v>
      </c>
    </row>
    <row r="36" s="4" customFormat="1" ht="21" customHeight="1" spans="1:13">
      <c r="A36" s="55">
        <v>16</v>
      </c>
      <c r="B36" s="56" t="s">
        <v>30</v>
      </c>
      <c r="C36" s="57">
        <v>187.29</v>
      </c>
      <c r="D36" s="42">
        <v>5692</v>
      </c>
      <c r="E36" s="58">
        <v>936</v>
      </c>
      <c r="F36" s="59">
        <f>E36*1.38</f>
        <v>1291.68</v>
      </c>
      <c r="G36" s="60">
        <f t="shared" si="1"/>
        <v>0.164441321152495</v>
      </c>
      <c r="H36" s="61">
        <v>408</v>
      </c>
      <c r="I36" s="80">
        <v>10</v>
      </c>
      <c r="J36" s="76"/>
      <c r="K36" s="76"/>
      <c r="M36" s="77"/>
    </row>
    <row r="37" s="4" customFormat="1" ht="21" customHeight="1" spans="1:13">
      <c r="A37" s="62"/>
      <c r="B37" s="63"/>
      <c r="C37" s="64">
        <v>247</v>
      </c>
      <c r="D37" s="65">
        <v>4617</v>
      </c>
      <c r="E37" s="65">
        <v>1004</v>
      </c>
      <c r="F37" s="13">
        <f>E37*1.38</f>
        <v>1385.52</v>
      </c>
      <c r="G37" s="18">
        <f t="shared" si="1"/>
        <v>0.217457223305177</v>
      </c>
      <c r="H37" s="66"/>
      <c r="I37" s="81"/>
      <c r="J37" s="76"/>
      <c r="K37" s="76"/>
      <c r="M37" s="77"/>
    </row>
    <row r="38" s="5" customFormat="1" ht="17" customHeight="1" spans="1:13">
      <c r="A38" s="67" t="s">
        <v>16</v>
      </c>
      <c r="B38" s="67"/>
      <c r="C38" s="68">
        <f>SUM(C36:C37)</f>
        <v>434.29</v>
      </c>
      <c r="D38" s="68">
        <f>SUM(D36:D37)</f>
        <v>10309</v>
      </c>
      <c r="E38" s="68">
        <f>SUM(E36:E37)</f>
        <v>1940</v>
      </c>
      <c r="F38" s="68">
        <f>SUM(F36:F37)</f>
        <v>2677.2</v>
      </c>
      <c r="G38" s="18">
        <f t="shared" si="1"/>
        <v>0.188185080997187</v>
      </c>
      <c r="H38" s="69" t="s">
        <v>31</v>
      </c>
      <c r="I38" s="82">
        <f>SUM(I36:I36)</f>
        <v>10</v>
      </c>
      <c r="J38" s="76"/>
      <c r="K38" s="76"/>
      <c r="M38" s="77">
        <f>F37*H36/10000</f>
        <v>56.529216</v>
      </c>
    </row>
    <row r="39" s="4" customFormat="1" ht="17" customHeight="1" spans="1:13">
      <c r="A39" s="67" t="s">
        <v>32</v>
      </c>
      <c r="B39" s="67"/>
      <c r="C39" s="70">
        <f>C3+C7+C8+C9+C10+C11+C16+C20+C24+C25+C26+C29+C30+C31+C35+C38</f>
        <v>6525.08</v>
      </c>
      <c r="D39" s="70">
        <f>D3+D7+D8+D9+D10+D11+D16+D20+D24+D25+D26+D29+D30+D31+D35+D38</f>
        <v>112929</v>
      </c>
      <c r="E39" s="70">
        <f>E3+E7+E8+E9+E10+E11+E16+E20+E24+E25+E26+E29+E30+E31+E35+E38</f>
        <v>31645.4</v>
      </c>
      <c r="F39" s="70">
        <f>F3+F7+F8+F9+F10+F11+F16+F20+F24+F25+F26+F29+F30+F31+F35+F38</f>
        <v>43670.652</v>
      </c>
      <c r="G39" s="69" t="s">
        <v>31</v>
      </c>
      <c r="H39" s="69" t="s">
        <v>31</v>
      </c>
      <c r="I39" s="70">
        <f>I3+I7+I8+I9+I10+I11+I16+I20+I24+I25+I26+I29+I30+I31+I35+I38</f>
        <v>134</v>
      </c>
      <c r="J39" s="69" t="s">
        <v>31</v>
      </c>
      <c r="K39" s="83" t="s">
        <v>31</v>
      </c>
      <c r="M39" s="77"/>
    </row>
    <row r="40" customFormat="1" spans="1:13">
      <c r="A40" s="1"/>
      <c r="B40" s="1"/>
      <c r="C40" s="6"/>
      <c r="D40" s="1"/>
      <c r="E40" s="6"/>
      <c r="F40" s="6"/>
      <c r="G40" s="1"/>
      <c r="H40" s="71"/>
      <c r="I40" s="71"/>
      <c r="J40" s="71"/>
      <c r="K40" s="7"/>
      <c r="M40" s="77"/>
    </row>
    <row r="41" customFormat="1" spans="1:13">
      <c r="A41" s="1"/>
      <c r="B41" s="1"/>
      <c r="C41" s="6"/>
      <c r="D41" s="1"/>
      <c r="E41" s="6"/>
      <c r="F41" s="6"/>
      <c r="G41" s="1"/>
      <c r="H41" s="71"/>
      <c r="I41" s="71"/>
      <c r="J41" s="71"/>
      <c r="K41" s="7"/>
      <c r="M41" s="77"/>
    </row>
    <row r="42" spans="8:13">
      <c r="H42" s="72" t="s">
        <v>33</v>
      </c>
      <c r="I42" s="72"/>
      <c r="J42" s="72"/>
      <c r="M42" s="77"/>
    </row>
    <row r="43" spans="8:13">
      <c r="H43" s="73" t="s">
        <v>34</v>
      </c>
      <c r="I43" s="73"/>
      <c r="J43" s="73"/>
      <c r="M43" s="77"/>
    </row>
    <row r="44" spans="13:13">
      <c r="M44" s="77"/>
    </row>
    <row r="45" spans="13:13">
      <c r="M45" s="77"/>
    </row>
    <row r="46" spans="13:13">
      <c r="M46" s="77"/>
    </row>
    <row r="47" spans="4:13">
      <c r="D47" s="6"/>
      <c r="G47" s="6"/>
      <c r="H47" s="6"/>
      <c r="I47" s="6"/>
      <c r="M47" s="77"/>
    </row>
    <row r="48" spans="13:13">
      <c r="M48" s="77"/>
    </row>
    <row r="49" spans="13:13">
      <c r="M49" s="77"/>
    </row>
    <row r="50" spans="13:13">
      <c r="M50" s="77"/>
    </row>
  </sheetData>
  <autoFilter ref="A1:K43">
    <extLst/>
  </autoFilter>
  <mergeCells count="40">
    <mergeCell ref="A1:K1"/>
    <mergeCell ref="A7:B7"/>
    <mergeCell ref="A16:B16"/>
    <mergeCell ref="A20:B20"/>
    <mergeCell ref="A24:B24"/>
    <mergeCell ref="A29:B29"/>
    <mergeCell ref="A35:B35"/>
    <mergeCell ref="A38:B38"/>
    <mergeCell ref="A39:B39"/>
    <mergeCell ref="H43:J43"/>
    <mergeCell ref="A4:A6"/>
    <mergeCell ref="A12:A15"/>
    <mergeCell ref="A17:A19"/>
    <mergeCell ref="A21:A23"/>
    <mergeCell ref="A27:A28"/>
    <mergeCell ref="A32:A34"/>
    <mergeCell ref="A36:A37"/>
    <mergeCell ref="B4:B6"/>
    <mergeCell ref="B12:B15"/>
    <mergeCell ref="B17:B19"/>
    <mergeCell ref="B21:B23"/>
    <mergeCell ref="B27:B28"/>
    <mergeCell ref="B32:B34"/>
    <mergeCell ref="B36:B37"/>
    <mergeCell ref="H4:H6"/>
    <mergeCell ref="H12:H15"/>
    <mergeCell ref="H17:H19"/>
    <mergeCell ref="H21:H23"/>
    <mergeCell ref="H27:H28"/>
    <mergeCell ref="H32:H34"/>
    <mergeCell ref="H36:H37"/>
    <mergeCell ref="I4:I6"/>
    <mergeCell ref="I12:I15"/>
    <mergeCell ref="I17:I19"/>
    <mergeCell ref="I21:I23"/>
    <mergeCell ref="I27:I28"/>
    <mergeCell ref="I32:I34"/>
    <mergeCell ref="I36:I37"/>
    <mergeCell ref="J3:J38"/>
    <mergeCell ref="K3:K38"/>
  </mergeCells>
  <printOptions horizontalCentered="1"/>
  <pageMargins left="0.354166666666667" right="0.314583333333333" top="0.60625" bottom="0.60625" header="0.302777777777778" footer="0.302777777777778"/>
  <pageSetup paperSize="9" scale="87" orientation="portrait" horizontalDpi="600"/>
  <headerFooter/>
  <ignoredErrors>
    <ignoredError sqref="F7 F20" formula="1"/>
    <ignoredError sqref="C7:E7 C20:E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2023-11-09T09:58:00Z</dcterms:created>
  <dcterms:modified xsi:type="dcterms:W3CDTF">2023-12-22T08:22:34Z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  <property fmtid="{D5CDD505-2E9C-101B-9397-08002B2CF9AE}" pid="3" name="ICV">
    <vt:lpwstr>8675A00CCC50CF0DCFF88365DB13DB91_43</vt:lpwstr>
  </property>
</Properties>
</file>